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castro\Desktop\"/>
    </mc:Choice>
  </mc:AlternateContent>
  <bookViews>
    <workbookView xWindow="0" yWindow="0" windowWidth="7470" windowHeight="2760"/>
  </bookViews>
  <sheets>
    <sheet name="PARAMETER" sheetId="2" r:id="rId1"/>
    <sheet name="Releases" sheetId="1" r:id="rId2"/>
  </sheets>
  <definedNames>
    <definedName name="Query_from_Malayan_UAT" localSheetId="1" hidden="1">Releases!$A$6:$AR$10</definedName>
  </definedNames>
  <calcPr calcId="152511"/>
</workbook>
</file>

<file path=xl/calcChain.xml><?xml version="1.0" encoding="utf-8"?>
<calcChain xmlns="http://schemas.openxmlformats.org/spreadsheetml/2006/main">
  <c r="M11" i="1" l="1"/>
  <c r="N11" i="1"/>
  <c r="O11" i="1"/>
  <c r="P11" i="1"/>
  <c r="Q11" i="1"/>
  <c r="R11" i="1"/>
  <c r="X11" i="1"/>
  <c r="Y11" i="1"/>
  <c r="Z11" i="1"/>
  <c r="AA11" i="1"/>
  <c r="AB11" i="1"/>
  <c r="AC11" i="1"/>
  <c r="AE11" i="1"/>
  <c r="E6" i="2"/>
  <c r="G7" i="2" s="1"/>
  <c r="E5" i="2"/>
  <c r="E7" i="2"/>
  <c r="A4" i="1" l="1"/>
</calcChain>
</file>

<file path=xl/connections.xml><?xml version="1.0" encoding="utf-8"?>
<connections xmlns="http://schemas.openxmlformats.org/spreadsheetml/2006/main">
  <connection id="1" name="Tran Releases" type="1" refreshedVersion="5" savePassword="1" background="1" saveData="1">
    <dbPr connection="DRIVER=SQL SERVER;SERVER=192.168.152.102,1671;UID=bosadm;PWD=W!$d0m;APP=2007 Microsoft Office system;WSID=DODONGPSP4;DATABASE=LOANS" command="SELECT TransactionReleases.BranchCode, TransactionReleases.AccountNumber, TransactionReleases.LedgerSetNumber AS 'LS', TransactionReleases.AccountName, TransactionReleases.PostingDate, TransactionReleases.PNNumber, TransactionReleases.DateGranted, TransactionReleases.MaturityDate, TransactionReleases.Terms, TransactionReleases.NumInstall, TransactionReleases.InterestRate, TransactionReleases.EffRate, TransactionReleases.LoanAmount, TransactionReleases.DepEdServiceFee, TransactionReleases.DocStamps, TransactionReleases.FilingFee, _x000d__x000a_TransactionReleases.MortChattelFee, _x000d__x000a_TransactionReleases.CarInsurance, TransactionReleases.FireInsurance, TransactionReleases.Funder, TransactionReleases.GIPInsurance, TransactionReleases.InspectionFee, TransactionReleases.LegalFees, TransactionReleases.OldPrincipal, TransactionReleases.OldInterest, TransactionReleases.OldPCLI, TransactionReleases.OldPDInt, TransactionReleases.OldPDPen, TransactionReleases.OtherCharges, TransactionReleases.OtherDeductions, TransactionReleases.OtherFees, TransactionReleases.PayMode, TransactionReleases.PMT, TransactionReleases.Product, TransactionReleases.Purpose, TransactionReleases.LegalFees, Groups.GroupName, TransactionReleases.KindOfLoan, TransactionReleases.EconomicActivity, TransactionReleases.TotalDeductions, TransactionReleases.NetProceeds, TransactionReleases.ServiceFees, TransactionReleases.TransactedBy, TransactionReleases.CheckedBy, TransactionReleases.ApprovedBy_x000d__x000a_FROM LOANS.dbo.Groups Groups, LOANS.dbo.TransactionReleases TransactionReleases_x000d__x000a_WHERE TransactionReleases.GroupCode = Groups.GroupCode AND Groups.BranchCode = TransactionReleases.BranchCode AND ((TransactionReleases.BranchCode Like ?) AND (TransactionReleases.PostingDate&gt;=? And TransactionReleases.PostingDate&lt;?))_x000d__x000a_and errortag =0"/>
    <parameters count="3">
      <parameter name="Parameter1" sqlType="1" parameterType="cell" cell="PARAMETER!$E$5"/>
      <parameter name="Parameter2" sqlType="11" parameterType="cell" cell="PARAMETER!$E$6"/>
      <parameter name="Parameter3" sqlType="11" parameterType="cell" cell="PARAMETER!$E$7"/>
    </parameters>
  </connection>
</connections>
</file>

<file path=xl/sharedStrings.xml><?xml version="1.0" encoding="utf-8"?>
<sst xmlns="http://schemas.openxmlformats.org/spreadsheetml/2006/main" count="108" uniqueCount="79">
  <si>
    <t>LOAN RELEASES</t>
  </si>
  <si>
    <t>BranchCode</t>
  </si>
  <si>
    <t>AccountNumber</t>
  </si>
  <si>
    <t>AccountName</t>
  </si>
  <si>
    <t>PostingDate</t>
  </si>
  <si>
    <t>PNNumber</t>
  </si>
  <si>
    <t>DateGranted</t>
  </si>
  <si>
    <t>MaturityDate</t>
  </si>
  <si>
    <t>Terms</t>
  </si>
  <si>
    <t>NumInstall</t>
  </si>
  <si>
    <t>InterestRate</t>
  </si>
  <si>
    <t>EffRate</t>
  </si>
  <si>
    <t>LoanAmount</t>
  </si>
  <si>
    <t>DepEdServiceFee</t>
  </si>
  <si>
    <t>DocStamps</t>
  </si>
  <si>
    <t>FilingFee</t>
  </si>
  <si>
    <t>FireInsurance</t>
  </si>
  <si>
    <t>Funder</t>
  </si>
  <si>
    <t>GIPInsurance</t>
  </si>
  <si>
    <t>InspectionFee</t>
  </si>
  <si>
    <t>LegalFees</t>
  </si>
  <si>
    <t>OldPrincipal</t>
  </si>
  <si>
    <t>OldInterest</t>
  </si>
  <si>
    <t>OldPCLI</t>
  </si>
  <si>
    <t>OldPDInt</t>
  </si>
  <si>
    <t>OldPDPen</t>
  </si>
  <si>
    <t>OtherCharges</t>
  </si>
  <si>
    <t>OtherDeductions</t>
  </si>
  <si>
    <t>OtherFees</t>
  </si>
  <si>
    <t>PayMode</t>
  </si>
  <si>
    <t>PMT</t>
  </si>
  <si>
    <t>Product</t>
  </si>
  <si>
    <t>Purpose</t>
  </si>
  <si>
    <t>Monthly</t>
  </si>
  <si>
    <t>PARAMETER</t>
  </si>
  <si>
    <t>BEGIN DATE</t>
  </si>
  <si>
    <t xml:space="preserve">END DATE </t>
  </si>
  <si>
    <t>LS</t>
  </si>
  <si>
    <t>GroupName</t>
  </si>
  <si>
    <t>KindOfLoan</t>
  </si>
  <si>
    <t>EconomicActivity</t>
  </si>
  <si>
    <t>TotalDeductions</t>
  </si>
  <si>
    <t>NetProceeds</t>
  </si>
  <si>
    <t>TransactedBy</t>
  </si>
  <si>
    <t>ApprovedBy</t>
  </si>
  <si>
    <t>ServiceFees</t>
  </si>
  <si>
    <t>CheckedBy</t>
  </si>
  <si>
    <t>CSBI</t>
  </si>
  <si>
    <t>CarInsurance</t>
  </si>
  <si>
    <t>MortChattelFee</t>
  </si>
  <si>
    <t>1/1/2023</t>
  </si>
  <si>
    <t>3/21/2023</t>
  </si>
  <si>
    <t>Salary-DepEd Loans-Regular</t>
  </si>
  <si>
    <t>Personal and Household Consumption</t>
  </si>
  <si>
    <t xml:space="preserve"> </t>
  </si>
  <si>
    <t>House Construction/Renovation</t>
  </si>
  <si>
    <t>Real Estate Activities</t>
  </si>
  <si>
    <t>Other Purpose for Personal Consumption</t>
  </si>
  <si>
    <t>RPSU-BYOUT-ELEM 60 (GP0)</t>
  </si>
  <si>
    <t>RPSU-ELEM 60 (Day1-14 &amp; Day15-31)</t>
  </si>
  <si>
    <t>301</t>
  </si>
  <si>
    <t>101427539701</t>
  </si>
  <si>
    <t>LARA, NOEMI SHANNE HORNEDO</t>
  </si>
  <si>
    <t>30123010000370</t>
  </si>
  <si>
    <t>R03-158513-Tibig PS</t>
  </si>
  <si>
    <t>asbarredo</t>
  </si>
  <si>
    <t>101433403501</t>
  </si>
  <si>
    <t>SALONGA, DAHLIA REYES</t>
  </si>
  <si>
    <t>30123010000371</t>
  </si>
  <si>
    <t>R03-501660-Inaon IS</t>
  </si>
  <si>
    <t>101467045301</t>
  </si>
  <si>
    <t>TADEO, MARICRIS DIAMSAY</t>
  </si>
  <si>
    <t>30123010000372</t>
  </si>
  <si>
    <t>R03-104786-Bustos ES</t>
  </si>
  <si>
    <t>101539175401</t>
  </si>
  <si>
    <t>INOVERO, JERRRY CAPUZ</t>
  </si>
  <si>
    <t>30123010000369</t>
  </si>
  <si>
    <t>RPSU-ELEM 36 (Day1-14 &amp; Day15-31)</t>
  </si>
  <si>
    <t>R03-105126-Pasong Inchik 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</si>
</sst>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22" fontId="0" fillId="0" borderId="0" xfId="0" applyNumberFormat="1"/>
    <xf numFmtId="0" fontId="2" fillId="0" borderId="0" xfId="0" applyFont="1"/>
    <xf numFmtId="0" fontId="0" fillId="0" borderId="0" xfId="0" applyBorder="1"/>
    <xf numFmtId="22" fontId="0" fillId="0" borderId="0" xfId="0" applyNumberFormat="1" applyBorder="1"/>
    <xf numFmtId="49" fontId="0" fillId="0" borderId="0" xfId="0" applyNumberFormat="1"/>
    <xf numFmtId="0" fontId="0" fillId="0" borderId="0" xfId="0" applyNumberFormat="1"/>
    <xf numFmtId="43" fontId="0" fillId="0" borderId="0" xfId="1" applyFont="1"/>
    <xf numFmtId="43" fontId="0" fillId="0" borderId="0" xfId="0" applyNumberFormat="1"/>
    <xf numFmtId="43" fontId="0" fillId="0" borderId="0" xfId="0" applyNumberFormat="1" applyBorder="1"/>
    <xf numFmtId="43" fontId="3" fillId="0" borderId="0" xfId="0" applyNumberFormat="1" applyFont="1" applyBorder="1"/>
    <xf numFmtId="43" fontId="3" fillId="0" borderId="0" xfId="1" applyFont="1" applyBorder="1"/>
    <xf numFmtId="43" fontId="3" fillId="0" borderId="0" xfId="1" applyFont="1"/>
  </cellXfs>
  <cellStyles count="2">
    <cellStyle name="Comma" xfId="1" builtinId="3"/>
    <cellStyle name="Normal" xfId="0" builtinId="0"/>
  </cellStyles>
  <dxfs count="69">
    <dxf>
      <numFmt numFmtId="35" formatCode="_(* #,##0.00_);_(* \(#,##0.0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35" formatCode="_(* #,##0.00_);_(* \(#,##0.0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27" formatCode="m/d/yyyy\ h:mm"/>
    </dxf>
    <dxf>
      <numFmt numFmtId="27" formatCode="m/d/yyyy\ h:mm"/>
    </dxf>
    <dxf>
      <numFmt numFmtId="27" formatCode="m/d/yyyy\ h:mm"/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27" formatCode="m/d/yyyy\ h:mm"/>
      <border diagonalUp="0" diagonalDown="0" outline="0">
        <left/>
        <right/>
        <top/>
        <bottom/>
      </border>
    </dxf>
    <dxf>
      <numFmt numFmtId="27" formatCode="m/d/yyyy\ h:mm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27" formatCode="m/d/yyyy\ h:mm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487240</xdr:colOff>
      <xdr:row>2</xdr:row>
      <xdr:rowOff>85725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3000375" cy="4667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3</xdr:col>
      <xdr:colOff>276225</xdr:colOff>
      <xdr:row>1</xdr:row>
      <xdr:rowOff>142875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8575"/>
          <a:ext cx="3000375" cy="4667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queryTables/queryTable1.xml><?xml version="1.0" encoding="utf-8"?>
<queryTable xmlns="http://schemas.openxmlformats.org/spreadsheetml/2006/main" name="Query from Malayan_UAT" growShrinkType="overwriteClear" preserveFormatting="0" adjustColumnWidth="0" connectionId="1" autoFormatId="16" applyNumberFormats="0" applyBorderFormats="0" applyFontFormats="0" applyPatternFormats="0" applyAlignmentFormats="0" applyWidthHeightFormats="0">
  <queryTableRefresh nextId="75">
    <queryTableFields count="44">
      <queryTableField id="1" name="BranchCode" tableColumnId="1"/>
      <queryTableField id="2" name="AccountNumber" tableColumnId="2"/>
      <queryTableField id="38" name="LS" tableColumnId="37"/>
      <queryTableField id="4" name="AccountName" tableColumnId="4"/>
      <queryTableField id="5" name="PostingDate" tableColumnId="5"/>
      <queryTableField id="6" name="PNNumber" tableColumnId="6"/>
      <queryTableField id="7" name="DateGranted" tableColumnId="7"/>
      <queryTableField id="8" name="MaturityDate" tableColumnId="8"/>
      <queryTableField id="9" name="Terms" tableColumnId="9"/>
      <queryTableField id="10" name="NumInstall" tableColumnId="10"/>
      <queryTableField id="11" name="InterestRate" tableColumnId="11"/>
      <queryTableField id="12" name="EffRate" tableColumnId="12"/>
      <queryTableField id="13" name="LoanAmount" tableColumnId="13"/>
      <queryTableField id="15" name="DocStamps" tableColumnId="15"/>
      <queryTableField id="16" name="FilingFee" tableColumnId="16"/>
      <queryTableField id="21" name="LegalFees" tableColumnId="21"/>
      <queryTableField id="67" name="ServiceFees" tableColumnId="14"/>
      <queryTableField id="29" name="OtherFees" tableColumnId="29"/>
      <queryTableField id="39" name="DepEdServiceFee" tableColumnId="38"/>
      <queryTableField id="40" name="FireInsurance" tableColumnId="39"/>
      <queryTableField id="42" name="GIPInsurance" tableColumnId="41"/>
      <queryTableField id="43" name="InspectionFee" tableColumnId="42"/>
      <queryTableField id="44" name="OtherDeductions" tableColumnId="43"/>
      <queryTableField id="50" name="TotalDeductions" tableColumnId="49"/>
      <queryTableField id="22" name="OldPrincipal" tableColumnId="22"/>
      <queryTableField id="23" name="OldInterest" tableColumnId="23"/>
      <queryTableField id="24" name="OldPCLI" tableColumnId="24"/>
      <queryTableField id="25" name="OldPDInt" tableColumnId="25"/>
      <queryTableField id="26" name="OldPDPen" tableColumnId="26"/>
      <queryTableField id="27" name="OtherCharges" tableColumnId="27"/>
      <queryTableField id="51" name="NetProceeds" tableColumnId="50"/>
      <queryTableField id="30" name="PayMode" tableColumnId="30"/>
      <queryTableField id="31" name="PMT" tableColumnId="31"/>
      <queryTableField id="41" name="Funder" tableColumnId="40"/>
      <queryTableField id="32" name="Product" tableColumnId="32"/>
      <queryTableField id="33" name="Purpose" tableColumnId="33"/>
      <queryTableField id="47" name="GroupName" tableColumnId="46"/>
      <queryTableField id="48" name="KindOfLoan" tableColumnId="47"/>
      <queryTableField id="49" name="EconomicActivity" tableColumnId="48"/>
      <queryTableField id="70" name="TransactedBy" tableColumnId="17"/>
      <queryTableField id="71" name="CheckedBy" tableColumnId="18"/>
      <queryTableField id="72" name="ApprovedBy" tableColumnId="19"/>
      <queryTableField id="73" name="CarInsurance" tableColumnId="3"/>
      <queryTableField id="74" name="MortChattelFee" tableColumnId="20"/>
    </queryTableFields>
    <queryTableDeletedFields count="1">
      <deletedField name="LegalFe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Malayan_UAT" displayName="Table_Query_from_Malayan_UAT" ref="A6:AR11" tableType="queryTable" totalsRowCount="1">
  <autoFilter ref="A6:AR10"/>
  <tableColumns count="44">
    <tableColumn id="1" uniqueName="1" name="BranchCode" queryTableFieldId="1" totalsRowDxfId="68"/>
    <tableColumn id="2" uniqueName="2" name="AccountNumber" queryTableFieldId="2" totalsRowDxfId="67"/>
    <tableColumn id="37" uniqueName="37" name="LS" queryTableFieldId="38" totalsRowDxfId="66"/>
    <tableColumn id="4" uniqueName="4" name="AccountName" queryTableFieldId="4" totalsRowDxfId="65"/>
    <tableColumn id="5" uniqueName="5" name="PostingDate" queryTableFieldId="5" dataDxfId="24" totalsRowDxfId="64"/>
    <tableColumn id="6" uniqueName="6" name="PNNumber" queryTableFieldId="6" totalsRowDxfId="63"/>
    <tableColumn id="7" uniqueName="7" name="DateGranted" queryTableFieldId="7" dataDxfId="23" totalsRowDxfId="62"/>
    <tableColumn id="8" uniqueName="8" name="MaturityDate" queryTableFieldId="8" dataDxfId="22" totalsRowDxfId="61"/>
    <tableColumn id="9" uniqueName="9" name="Terms" queryTableFieldId="9" totalsRowDxfId="60"/>
    <tableColumn id="10" uniqueName="10" name="NumInstall" queryTableFieldId="10" totalsRowDxfId="59"/>
    <tableColumn id="11" uniqueName="11" name="InterestRate" queryTableFieldId="11" totalsRowDxfId="58"/>
    <tableColumn id="12" uniqueName="12" name="EffRate" queryTableFieldId="12" totalsRowDxfId="57"/>
    <tableColumn id="13" uniqueName="13" name="LoanAmount" totalsRowFunction="custom" queryTableFieldId="13" dataDxfId="21" totalsRowDxfId="56" dataCellStyle="Comma">
      <totalsRowFormula>SUM(Table_Query_from_Malayan_UAT[LoanAmount])</totalsRowFormula>
    </tableColumn>
    <tableColumn id="15" uniqueName="15" name="DocStamps" totalsRowFunction="custom" queryTableFieldId="15" dataDxfId="20" totalsRowDxfId="55" dataCellStyle="Comma">
      <totalsRowFormula>SUM(Table_Query_from_Malayan_UAT[DocStamps])</totalsRowFormula>
    </tableColumn>
    <tableColumn id="16" uniqueName="16" name="FilingFee" totalsRowFunction="custom" queryTableFieldId="16" dataDxfId="19" totalsRowDxfId="54" dataCellStyle="Comma">
      <totalsRowFormula>SUM(Table_Query_from_Malayan_UAT[FilingFee])</totalsRowFormula>
    </tableColumn>
    <tableColumn id="21" uniqueName="21" name="LegalFees" totalsRowFunction="custom" queryTableFieldId="21" dataDxfId="18" totalsRowDxfId="53" dataCellStyle="Comma">
      <totalsRowFormula>SUM(Table_Query_from_Malayan_UAT[LegalFees])</totalsRowFormula>
    </tableColumn>
    <tableColumn id="14" uniqueName="14" name="ServiceFees" totalsRowFunction="custom" queryTableFieldId="67" dataDxfId="17" totalsRowDxfId="52" dataCellStyle="Comma">
      <totalsRowFormula>SUM(Table_Query_from_Malayan_UAT[[#Headers],[#Data],[ServiceFees]])</totalsRowFormula>
    </tableColumn>
    <tableColumn id="29" uniqueName="29" name="OtherFees" totalsRowFunction="custom" queryTableFieldId="29" dataDxfId="16" totalsRowDxfId="51" dataCellStyle="Comma">
      <totalsRowFormula>SUM(Table_Query_from_Malayan_UAT[OtherFees])</totalsRowFormula>
    </tableColumn>
    <tableColumn id="38" uniqueName="38" name="DepEdServiceFee" queryTableFieldId="39" dataDxfId="15" totalsRowDxfId="50" dataCellStyle="Comma"/>
    <tableColumn id="39" uniqueName="39" name="FireInsurance" queryTableFieldId="40" dataDxfId="14" totalsRowDxfId="49" dataCellStyle="Comma"/>
    <tableColumn id="41" uniqueName="41" name="GIPInsurance" queryTableFieldId="42" dataDxfId="13" totalsRowDxfId="48" dataCellStyle="Comma"/>
    <tableColumn id="42" uniqueName="42" name="InspectionFee" queryTableFieldId="43" dataDxfId="12" totalsRowDxfId="47" dataCellStyle="Comma"/>
    <tableColumn id="43" uniqueName="43" name="OtherDeductions" queryTableFieldId="44" dataDxfId="11" totalsRowDxfId="46" dataCellStyle="Comma"/>
    <tableColumn id="49" uniqueName="49" name="TotalDeductions" totalsRowFunction="custom" queryTableFieldId="50" dataDxfId="10" totalsRowDxfId="45" dataCellStyle="Comma">
      <totalsRowFormula>SUM(Table_Query_from_Malayan_UAT[TotalDeductions])</totalsRowFormula>
    </tableColumn>
    <tableColumn id="22" uniqueName="22" name="OldPrincipal" totalsRowFunction="custom" queryTableFieldId="22" dataDxfId="9" totalsRowDxfId="44" dataCellStyle="Comma">
      <totalsRowFormula>SUM(Table_Query_from_Malayan_UAT[OldPrincipal])</totalsRowFormula>
    </tableColumn>
    <tableColumn id="23" uniqueName="23" name="OldInterest" totalsRowFunction="custom" queryTableFieldId="23" dataDxfId="8" totalsRowDxfId="43" dataCellStyle="Comma">
      <totalsRowFormula>SUM(Table_Query_from_Malayan_UAT[OldInterest])</totalsRowFormula>
    </tableColumn>
    <tableColumn id="24" uniqueName="24" name="OldPCLI" totalsRowFunction="custom" queryTableFieldId="24" dataDxfId="7" totalsRowDxfId="42" dataCellStyle="Comma">
      <totalsRowFormula>SUM(Table_Query_from_Malayan_UAT[OldPCLI])</totalsRowFormula>
    </tableColumn>
    <tableColumn id="25" uniqueName="25" name="OldPDInt" totalsRowFunction="custom" queryTableFieldId="25" dataDxfId="6" totalsRowDxfId="41" dataCellStyle="Comma">
      <totalsRowFormula>SUM(Table_Query_from_Malayan_UAT[OldPDInt])</totalsRowFormula>
    </tableColumn>
    <tableColumn id="26" uniqueName="26" name="OldPDPen" totalsRowFunction="custom" queryTableFieldId="26" dataDxfId="5" totalsRowDxfId="40" dataCellStyle="Comma">
      <totalsRowFormula>SUM(Table_Query_from_Malayan_UAT[OldPDPen])</totalsRowFormula>
    </tableColumn>
    <tableColumn id="27" uniqueName="27" name="OtherCharges" queryTableFieldId="27" dataDxfId="4" totalsRowDxfId="39" dataCellStyle="Comma"/>
    <tableColumn id="50" uniqueName="50" name="NetProceeds" totalsRowFunction="custom" queryTableFieldId="51" dataDxfId="3" totalsRowDxfId="38" dataCellStyle="Comma">
      <totalsRowFormula>SUM(Table_Query_from_Malayan_UAT[NetProceeds])</totalsRowFormula>
    </tableColumn>
    <tableColumn id="30" uniqueName="30" name="PayMode" queryTableFieldId="30" dataDxfId="2" totalsRowDxfId="37"/>
    <tableColumn id="31" uniqueName="31" name="PMT" queryTableFieldId="31" totalsRowDxfId="36"/>
    <tableColumn id="40" uniqueName="40" name="Funder" queryTableFieldId="41" totalsRowDxfId="35"/>
    <tableColumn id="32" uniqueName="32" name="Product" queryTableFieldId="32" totalsRowDxfId="34"/>
    <tableColumn id="33" uniqueName="33" name="Purpose" queryTableFieldId="33" totalsRowDxfId="33"/>
    <tableColumn id="46" uniqueName="46" name="GroupName" queryTableFieldId="47" dataDxfId="1" totalsRowDxfId="32" dataCellStyle="Comma"/>
    <tableColumn id="47" uniqueName="47" name="KindOfLoan" queryTableFieldId="48" totalsRowDxfId="31"/>
    <tableColumn id="48" uniqueName="48" name="EconomicActivity" queryTableFieldId="49" totalsRowDxfId="30"/>
    <tableColumn id="17" uniqueName="17" name="TransactedBy" queryTableFieldId="70" totalsRowDxfId="29"/>
    <tableColumn id="18" uniqueName="18" name="CheckedBy" queryTableFieldId="71" totalsRowDxfId="28"/>
    <tableColumn id="19" uniqueName="19" name="ApprovedBy" queryTableFieldId="72" dataDxfId="0" totalsRowDxfId="27"/>
    <tableColumn id="3" uniqueName="3" name="CarInsurance" queryTableFieldId="73" totalsRowDxfId="26"/>
    <tableColumn id="20" uniqueName="20" name="MortChattelFee" queryTableFieldId="74" totalsRowDxfId="25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7"/>
  <sheetViews>
    <sheetView showGridLines="0" tabSelected="1" zoomScale="130" zoomScaleNormal="130" workbookViewId="0">
      <selection activeCell="N11" sqref="N11"/>
    </sheetView>
  </sheetViews>
  <sheetFormatPr defaultRowHeight="15" x14ac:dyDescent="0.25"/>
  <cols>
    <col min="3" max="3" width="19.42578125" customWidth="1"/>
    <col min="4" max="4" width="16.85546875" style="5" customWidth="1"/>
    <col min="5" max="11" width="9.140625" hidden="1" customWidth="1"/>
  </cols>
  <sheetData>
    <row r="3" spans="2:7" ht="21.75" customHeight="1" x14ac:dyDescent="0.25">
      <c r="B3" s="2" t="s">
        <v>34</v>
      </c>
    </row>
    <row r="5" spans="2:7" x14ac:dyDescent="0.25">
      <c r="C5" t="s">
        <v>1</v>
      </c>
      <c r="D5" s="5" t="s">
        <v>60</v>
      </c>
      <c r="E5" s="5" t="str">
        <f>D5</f>
        <v>301</v>
      </c>
    </row>
    <row r="6" spans="2:7" x14ac:dyDescent="0.25">
      <c r="C6" t="s">
        <v>35</v>
      </c>
      <c r="D6" s="5" t="s">
        <v>50</v>
      </c>
      <c r="E6" s="5" t="str">
        <f>D6</f>
        <v>1/1/2023</v>
      </c>
    </row>
    <row r="7" spans="2:7" x14ac:dyDescent="0.25">
      <c r="C7" t="s">
        <v>36</v>
      </c>
      <c r="D7" s="5" t="s">
        <v>51</v>
      </c>
      <c r="E7" s="6" t="str">
        <f>TEXT(D7+1,"MM/DD/YYYY")</f>
        <v>03/22/2023</v>
      </c>
      <c r="G7" t="str">
        <f>IF(D7=D6,TEXT(D6,"mmmm dd, yyyy")," For the period "&amp;TEXT(E6,"mmmm dd, yyyy")&amp;"-"&amp;TEXT(D7,"mmmm dd, yyyy"))</f>
        <v xml:space="preserve"> For the period January 01, 2023-March 21, 2023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6"/>
  <sheetViews>
    <sheetView showGridLines="0" zoomScaleNormal="100" workbookViewId="0">
      <selection activeCell="G10" sqref="G10"/>
    </sheetView>
  </sheetViews>
  <sheetFormatPr defaultRowHeight="15" x14ac:dyDescent="0.25"/>
  <cols>
    <col min="1" max="1" width="15.42578125" customWidth="1"/>
    <col min="2" max="2" width="25.42578125" customWidth="1"/>
    <col min="3" max="3" width="62.28515625" hidden="1" customWidth="1"/>
    <col min="4" max="4" width="26.140625" bestFit="1" customWidth="1"/>
    <col min="5" max="5" width="16.140625" hidden="1" customWidth="1"/>
    <col min="6" max="6" width="23.5703125" customWidth="1"/>
    <col min="7" max="7" width="18.42578125" customWidth="1"/>
    <col min="8" max="8" width="16.42578125" customWidth="1"/>
    <col min="9" max="9" width="15.42578125" hidden="1" customWidth="1"/>
    <col min="10" max="10" width="14.28515625" customWidth="1"/>
    <col min="11" max="11" width="15.5703125" customWidth="1"/>
    <col min="12" max="12" width="15.85546875" customWidth="1"/>
    <col min="13" max="13" width="17.42578125" customWidth="1"/>
    <col min="14" max="14" width="16.140625" style="7" customWidth="1"/>
    <col min="15" max="15" width="14.5703125" style="7" customWidth="1"/>
    <col min="16" max="16" width="14.7109375" style="7" customWidth="1"/>
    <col min="17" max="17" width="15.85546875" style="7" bestFit="1" customWidth="1"/>
    <col min="18" max="18" width="15.28515625" style="7" customWidth="1"/>
    <col min="19" max="19" width="20.7109375" style="7" customWidth="1"/>
    <col min="20" max="20" width="17.140625" style="7" customWidth="1"/>
    <col min="21" max="21" width="16.85546875" style="7" customWidth="1"/>
    <col min="22" max="22" width="17.7109375" style="7" customWidth="1"/>
    <col min="23" max="23" width="20.42578125" style="7" customWidth="1"/>
    <col min="24" max="24" width="20.28515625" style="7" bestFit="1" customWidth="1"/>
    <col min="25" max="25" width="17" style="7" customWidth="1"/>
    <col min="26" max="26" width="16.140625" style="7" customWidth="1"/>
    <col min="27" max="27" width="15" style="7" customWidth="1"/>
    <col min="28" max="28" width="14" style="7" customWidth="1"/>
    <col min="29" max="29" width="15" style="7" customWidth="1"/>
    <col min="30" max="30" width="18.140625" style="7" customWidth="1"/>
    <col min="31" max="31" width="17.28515625" bestFit="1" customWidth="1"/>
    <col min="32" max="32" width="12.5703125" bestFit="1" customWidth="1"/>
    <col min="33" max="33" width="10.140625" bestFit="1" customWidth="1"/>
    <col min="34" max="34" width="10.42578125" bestFit="1" customWidth="1"/>
    <col min="35" max="35" width="11" bestFit="1" customWidth="1"/>
    <col min="36" max="36" width="11.42578125" bestFit="1" customWidth="1"/>
    <col min="37" max="37" width="17.28515625" style="7" bestFit="1" customWidth="1"/>
    <col min="38" max="38" width="14.42578125" bestFit="1" customWidth="1"/>
    <col min="39" max="39" width="19.42578125" customWidth="1"/>
    <col min="40" max="40" width="16.5703125" bestFit="1" customWidth="1"/>
    <col min="41" max="41" width="19.140625" bestFit="1" customWidth="1"/>
    <col min="42" max="42" width="16.5703125" style="7" customWidth="1"/>
    <col min="43" max="43" width="14.85546875" bestFit="1" customWidth="1"/>
    <col min="44" max="44" width="17.5703125" customWidth="1"/>
    <col min="47" max="47" width="14.28515625" bestFit="1" customWidth="1"/>
    <col min="48" max="48" width="15.140625" bestFit="1" customWidth="1"/>
    <col min="49" max="49" width="18.7109375" bestFit="1" customWidth="1"/>
    <col min="50" max="50" width="17.85546875" bestFit="1" customWidth="1"/>
    <col min="51" max="51" width="18.7109375" bestFit="1" customWidth="1"/>
  </cols>
  <sheetData>
    <row r="1" spans="1:44" ht="27.75" customHeight="1" x14ac:dyDescent="0.25">
      <c r="AE1" s="7"/>
      <c r="AF1" s="7"/>
      <c r="AK1"/>
      <c r="AP1"/>
    </row>
    <row r="2" spans="1:44" x14ac:dyDescent="0.25">
      <c r="AE2" s="7"/>
      <c r="AF2" s="7"/>
      <c r="AK2"/>
      <c r="AP2"/>
    </row>
    <row r="3" spans="1:44" x14ac:dyDescent="0.25">
      <c r="A3" s="2" t="s">
        <v>0</v>
      </c>
      <c r="AE3" s="7"/>
      <c r="AF3" s="7"/>
      <c r="AK3"/>
      <c r="AP3"/>
    </row>
    <row r="4" spans="1:44" x14ac:dyDescent="0.25">
      <c r="A4" t="str">
        <f>PARAMETER!$G$7</f>
        <v xml:space="preserve"> For the period January 01, 2023-March 21, 2023</v>
      </c>
      <c r="AE4" s="7"/>
      <c r="AF4" s="7"/>
      <c r="AK4"/>
      <c r="AP4"/>
    </row>
    <row r="5" spans="1:44" x14ac:dyDescent="0.25">
      <c r="AE5" s="7"/>
      <c r="AF5" s="7"/>
      <c r="AK5"/>
      <c r="AP5"/>
    </row>
    <row r="6" spans="1:44" x14ac:dyDescent="0.25">
      <c r="A6" t="s">
        <v>1</v>
      </c>
      <c r="B6" t="s">
        <v>2</v>
      </c>
      <c r="C6" t="s">
        <v>37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s="7" t="s">
        <v>12</v>
      </c>
      <c r="N6" s="7" t="s">
        <v>14</v>
      </c>
      <c r="O6" s="7" t="s">
        <v>15</v>
      </c>
      <c r="P6" s="7" t="s">
        <v>20</v>
      </c>
      <c r="Q6" s="7" t="s">
        <v>45</v>
      </c>
      <c r="R6" s="7" t="s">
        <v>28</v>
      </c>
      <c r="S6" s="7" t="s">
        <v>13</v>
      </c>
      <c r="T6" s="7" t="s">
        <v>16</v>
      </c>
      <c r="U6" s="7" t="s">
        <v>18</v>
      </c>
      <c r="V6" s="7" t="s">
        <v>19</v>
      </c>
      <c r="W6" s="7" t="s">
        <v>27</v>
      </c>
      <c r="X6" s="7" t="s">
        <v>41</v>
      </c>
      <c r="Y6" s="7" t="s">
        <v>21</v>
      </c>
      <c r="Z6" s="7" t="s">
        <v>22</v>
      </c>
      <c r="AA6" s="7" t="s">
        <v>23</v>
      </c>
      <c r="AB6" s="7" t="s">
        <v>24</v>
      </c>
      <c r="AC6" s="7" t="s">
        <v>25</v>
      </c>
      <c r="AD6" s="7" t="s">
        <v>26</v>
      </c>
      <c r="AE6" s="7" t="s">
        <v>42</v>
      </c>
      <c r="AF6" t="s">
        <v>29</v>
      </c>
      <c r="AG6" t="s">
        <v>30</v>
      </c>
      <c r="AH6" t="s">
        <v>17</v>
      </c>
      <c r="AI6" t="s">
        <v>31</v>
      </c>
      <c r="AJ6" t="s">
        <v>32</v>
      </c>
      <c r="AK6" t="s">
        <v>38</v>
      </c>
      <c r="AL6" t="s">
        <v>39</v>
      </c>
      <c r="AM6" t="s">
        <v>40</v>
      </c>
      <c r="AN6" t="s">
        <v>43</v>
      </c>
      <c r="AO6" t="s">
        <v>46</v>
      </c>
      <c r="AP6" t="s">
        <v>44</v>
      </c>
      <c r="AQ6" t="s">
        <v>48</v>
      </c>
      <c r="AR6" t="s">
        <v>49</v>
      </c>
    </row>
    <row r="7" spans="1:44" x14ac:dyDescent="0.25">
      <c r="A7" t="s">
        <v>60</v>
      </c>
      <c r="B7" t="s">
        <v>61</v>
      </c>
      <c r="C7">
        <v>1</v>
      </c>
      <c r="D7" t="s">
        <v>62</v>
      </c>
      <c r="E7" s="1">
        <v>44937.753784722219</v>
      </c>
      <c r="F7" t="s">
        <v>63</v>
      </c>
      <c r="G7" s="1">
        <v>44937.753784722219</v>
      </c>
      <c r="H7" s="1">
        <v>46783</v>
      </c>
      <c r="I7">
        <v>1846</v>
      </c>
      <c r="J7">
        <v>60</v>
      </c>
      <c r="K7">
        <v>7</v>
      </c>
      <c r="L7">
        <v>10.065889207004499</v>
      </c>
      <c r="M7" s="12">
        <v>66000</v>
      </c>
      <c r="N7" s="12">
        <v>0</v>
      </c>
      <c r="O7" s="12">
        <v>1320</v>
      </c>
      <c r="P7" s="12">
        <v>0</v>
      </c>
      <c r="Q7" s="12">
        <v>660</v>
      </c>
      <c r="R7" s="12">
        <v>1980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3960</v>
      </c>
      <c r="Y7" s="12">
        <v>0</v>
      </c>
      <c r="Z7" s="12">
        <v>0</v>
      </c>
      <c r="AA7" s="12">
        <v>0</v>
      </c>
      <c r="AB7" s="12">
        <v>0</v>
      </c>
      <c r="AC7" s="12">
        <v>0</v>
      </c>
      <c r="AD7" s="12">
        <v>0</v>
      </c>
      <c r="AE7" s="12">
        <v>62040</v>
      </c>
      <c r="AF7" s="8" t="s">
        <v>33</v>
      </c>
      <c r="AG7">
        <v>1306.8800000000001</v>
      </c>
      <c r="AH7" t="s">
        <v>47</v>
      </c>
      <c r="AI7" t="s">
        <v>59</v>
      </c>
      <c r="AJ7" t="s">
        <v>57</v>
      </c>
      <c r="AK7" s="12" t="s">
        <v>64</v>
      </c>
      <c r="AL7" t="s">
        <v>52</v>
      </c>
      <c r="AM7" t="s">
        <v>53</v>
      </c>
      <c r="AN7" t="s">
        <v>65</v>
      </c>
      <c r="AO7" t="s">
        <v>54</v>
      </c>
      <c r="AP7" s="8" t="s">
        <v>54</v>
      </c>
      <c r="AQ7">
        <v>0</v>
      </c>
      <c r="AR7">
        <v>0</v>
      </c>
    </row>
    <row r="8" spans="1:44" x14ac:dyDescent="0.25">
      <c r="A8" t="s">
        <v>60</v>
      </c>
      <c r="B8" t="s">
        <v>66</v>
      </c>
      <c r="C8">
        <v>1</v>
      </c>
      <c r="D8" t="s">
        <v>67</v>
      </c>
      <c r="E8" s="1">
        <v>44938.770937499998</v>
      </c>
      <c r="F8" t="s">
        <v>68</v>
      </c>
      <c r="G8" s="1">
        <v>44938.770937499998</v>
      </c>
      <c r="H8" s="1">
        <v>46783</v>
      </c>
      <c r="I8">
        <v>1845</v>
      </c>
      <c r="J8">
        <v>60</v>
      </c>
      <c r="K8">
        <v>7</v>
      </c>
      <c r="L8">
        <v>10.065885422737299</v>
      </c>
      <c r="M8" s="12">
        <v>380000</v>
      </c>
      <c r="N8" s="12">
        <v>2850</v>
      </c>
      <c r="O8" s="12">
        <v>7600</v>
      </c>
      <c r="P8" s="12">
        <v>0</v>
      </c>
      <c r="Q8" s="12">
        <v>3800</v>
      </c>
      <c r="R8" s="12">
        <v>8550</v>
      </c>
      <c r="S8" s="12">
        <v>0</v>
      </c>
      <c r="T8" s="12">
        <v>0</v>
      </c>
      <c r="U8" s="12">
        <v>0</v>
      </c>
      <c r="V8" s="12">
        <v>0</v>
      </c>
      <c r="W8" s="12">
        <v>296609.84999999998</v>
      </c>
      <c r="X8" s="12">
        <v>319409.84999999998</v>
      </c>
      <c r="Y8" s="12">
        <v>0</v>
      </c>
      <c r="Z8" s="12">
        <v>0</v>
      </c>
      <c r="AA8" s="12">
        <v>0</v>
      </c>
      <c r="AB8" s="12">
        <v>0</v>
      </c>
      <c r="AC8" s="12">
        <v>0</v>
      </c>
      <c r="AD8" s="12">
        <v>0</v>
      </c>
      <c r="AE8" s="12">
        <v>60590.15</v>
      </c>
      <c r="AF8" s="8" t="s">
        <v>33</v>
      </c>
      <c r="AG8">
        <v>7524.46</v>
      </c>
      <c r="AH8" t="s">
        <v>47</v>
      </c>
      <c r="AI8" t="s">
        <v>58</v>
      </c>
      <c r="AJ8" t="s">
        <v>57</v>
      </c>
      <c r="AK8" s="12" t="s">
        <v>69</v>
      </c>
      <c r="AL8" t="s">
        <v>52</v>
      </c>
      <c r="AM8" t="s">
        <v>53</v>
      </c>
      <c r="AN8" t="s">
        <v>65</v>
      </c>
      <c r="AO8" t="s">
        <v>54</v>
      </c>
      <c r="AP8" s="8" t="s">
        <v>54</v>
      </c>
      <c r="AQ8">
        <v>0</v>
      </c>
      <c r="AR8">
        <v>0</v>
      </c>
    </row>
    <row r="9" spans="1:44" x14ac:dyDescent="0.25">
      <c r="A9" t="s">
        <v>60</v>
      </c>
      <c r="B9" t="s">
        <v>70</v>
      </c>
      <c r="C9">
        <v>1</v>
      </c>
      <c r="D9" t="s">
        <v>71</v>
      </c>
      <c r="E9" s="1">
        <v>44938.77275462963</v>
      </c>
      <c r="F9" t="s">
        <v>72</v>
      </c>
      <c r="G9" s="1">
        <v>44938.77275462963</v>
      </c>
      <c r="H9" s="1">
        <v>46783</v>
      </c>
      <c r="I9">
        <v>1845</v>
      </c>
      <c r="J9">
        <v>60</v>
      </c>
      <c r="K9">
        <v>7</v>
      </c>
      <c r="L9">
        <v>10.065909750162</v>
      </c>
      <c r="M9" s="12">
        <v>385000</v>
      </c>
      <c r="N9" s="12">
        <v>2887.5</v>
      </c>
      <c r="O9" s="12">
        <v>7700</v>
      </c>
      <c r="P9" s="12">
        <v>0</v>
      </c>
      <c r="Q9" s="12">
        <v>3850</v>
      </c>
      <c r="R9" s="12">
        <v>8662.5</v>
      </c>
      <c r="S9" s="12">
        <v>0</v>
      </c>
      <c r="T9" s="12">
        <v>0</v>
      </c>
      <c r="U9" s="12">
        <v>0</v>
      </c>
      <c r="V9" s="12">
        <v>0</v>
      </c>
      <c r="W9" s="12">
        <v>260308.75</v>
      </c>
      <c r="X9" s="12">
        <v>283408.75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101591.25</v>
      </c>
      <c r="AF9" s="8" t="s">
        <v>33</v>
      </c>
      <c r="AG9">
        <v>7623.47</v>
      </c>
      <c r="AH9" t="s">
        <v>47</v>
      </c>
      <c r="AI9" t="s">
        <v>58</v>
      </c>
      <c r="AJ9" t="s">
        <v>57</v>
      </c>
      <c r="AK9" s="12" t="s">
        <v>73</v>
      </c>
      <c r="AL9" t="s">
        <v>52</v>
      </c>
      <c r="AM9" t="s">
        <v>53</v>
      </c>
      <c r="AN9" t="s">
        <v>65</v>
      </c>
      <c r="AO9" t="s">
        <v>54</v>
      </c>
      <c r="AP9" s="8" t="s">
        <v>54</v>
      </c>
      <c r="AQ9">
        <v>0</v>
      </c>
      <c r="AR9">
        <v>0</v>
      </c>
    </row>
    <row r="10" spans="1:44" x14ac:dyDescent="0.25">
      <c r="A10" t="s">
        <v>60</v>
      </c>
      <c r="B10" t="s">
        <v>74</v>
      </c>
      <c r="C10">
        <v>1</v>
      </c>
      <c r="D10" t="s">
        <v>75</v>
      </c>
      <c r="E10" s="1">
        <v>44935.705428240741</v>
      </c>
      <c r="F10" t="s">
        <v>76</v>
      </c>
      <c r="G10" s="1">
        <v>44935.705428240741</v>
      </c>
      <c r="H10" s="1">
        <v>46053</v>
      </c>
      <c r="I10">
        <v>1118</v>
      </c>
      <c r="J10">
        <v>36</v>
      </c>
      <c r="K10">
        <v>7</v>
      </c>
      <c r="L10">
        <v>11.8269737251173</v>
      </c>
      <c r="M10" s="12">
        <v>300000</v>
      </c>
      <c r="N10" s="12">
        <v>2250</v>
      </c>
      <c r="O10" s="12">
        <v>6000</v>
      </c>
      <c r="P10" s="12">
        <v>0</v>
      </c>
      <c r="Q10" s="12">
        <v>3000</v>
      </c>
      <c r="R10" s="12">
        <v>6750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18000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282000</v>
      </c>
      <c r="AF10" s="8" t="s">
        <v>33</v>
      </c>
      <c r="AG10">
        <v>9263.1299999999992</v>
      </c>
      <c r="AH10" t="s">
        <v>47</v>
      </c>
      <c r="AI10" t="s">
        <v>77</v>
      </c>
      <c r="AJ10" t="s">
        <v>55</v>
      </c>
      <c r="AK10" s="12" t="s">
        <v>78</v>
      </c>
      <c r="AL10" t="s">
        <v>52</v>
      </c>
      <c r="AM10" t="s">
        <v>56</v>
      </c>
      <c r="AN10" t="s">
        <v>65</v>
      </c>
      <c r="AO10" t="s">
        <v>54</v>
      </c>
      <c r="AP10" s="8" t="s">
        <v>54</v>
      </c>
      <c r="AQ10">
        <v>0</v>
      </c>
      <c r="AR10">
        <v>0</v>
      </c>
    </row>
    <row r="11" spans="1:44" x14ac:dyDescent="0.25">
      <c r="A11" s="3"/>
      <c r="B11" s="3"/>
      <c r="C11" s="3"/>
      <c r="D11" s="3"/>
      <c r="E11" s="4"/>
      <c r="F11" s="3"/>
      <c r="G11" s="4"/>
      <c r="H11" s="4"/>
      <c r="I11" s="3"/>
      <c r="J11" s="3"/>
      <c r="K11" s="3"/>
      <c r="L11" s="3"/>
      <c r="M11" s="10">
        <f>SUM(Table_Query_from_Malayan_UAT[LoanAmount])</f>
        <v>1131000</v>
      </c>
      <c r="N11" s="10">
        <f>SUM(Table_Query_from_Malayan_UAT[DocStamps])</f>
        <v>7987.5</v>
      </c>
      <c r="O11" s="10">
        <f>SUM(Table_Query_from_Malayan_UAT[FilingFee])</f>
        <v>22620</v>
      </c>
      <c r="P11" s="10">
        <f>SUM(Table_Query_from_Malayan_UAT[LegalFees])</f>
        <v>0</v>
      </c>
      <c r="Q11" s="11">
        <f>SUM(Table_Query_from_Malayan_UAT[[#Headers],[#Data],[ServiceFees]])</f>
        <v>11310</v>
      </c>
      <c r="R11" s="10">
        <f>SUM(Table_Query_from_Malayan_UAT[OtherFees])</f>
        <v>25942.5</v>
      </c>
      <c r="S11" s="10"/>
      <c r="T11" s="10"/>
      <c r="U11" s="10"/>
      <c r="V11" s="10"/>
      <c r="W11" s="10"/>
      <c r="X11" s="10">
        <f>SUM(Table_Query_from_Malayan_UAT[TotalDeductions])</f>
        <v>624778.6</v>
      </c>
      <c r="Y11" s="10">
        <f>SUM(Table_Query_from_Malayan_UAT[OldPrincipal])</f>
        <v>0</v>
      </c>
      <c r="Z11" s="10">
        <f>SUM(Table_Query_from_Malayan_UAT[OldInterest])</f>
        <v>0</v>
      </c>
      <c r="AA11" s="10">
        <f>SUM(Table_Query_from_Malayan_UAT[OldPCLI])</f>
        <v>0</v>
      </c>
      <c r="AB11" s="10">
        <f>SUM(Table_Query_from_Malayan_UAT[OldPDInt])</f>
        <v>0</v>
      </c>
      <c r="AC11" s="10">
        <f>SUM(Table_Query_from_Malayan_UAT[OldPDPen])</f>
        <v>0</v>
      </c>
      <c r="AD11" s="10"/>
      <c r="AE11" s="10">
        <f>SUM(Table_Query_from_Malayan_UAT[NetProceeds])</f>
        <v>506221.4</v>
      </c>
      <c r="AF11" s="9"/>
      <c r="AG11" s="3"/>
      <c r="AH11" s="3"/>
      <c r="AI11" s="3"/>
      <c r="AJ11" s="3"/>
      <c r="AK11" s="10"/>
      <c r="AL11" s="3"/>
      <c r="AM11" s="3"/>
      <c r="AN11" s="3"/>
      <c r="AO11" s="3"/>
      <c r="AP11" s="3"/>
      <c r="AQ11" s="3"/>
      <c r="AR11" s="3"/>
    </row>
    <row r="12" spans="1:44" x14ac:dyDescent="0.25">
      <c r="E12" s="1"/>
      <c r="G12" s="1"/>
      <c r="H12" s="1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8"/>
      <c r="AK12" s="12"/>
      <c r="AP12" s="8"/>
    </row>
    <row r="13" spans="1:44" x14ac:dyDescent="0.25">
      <c r="E13" s="1"/>
      <c r="G13" s="1"/>
      <c r="H13" s="1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8"/>
      <c r="AK13" s="12"/>
      <c r="AP13" s="8"/>
    </row>
    <row r="14" spans="1:44" x14ac:dyDescent="0.25">
      <c r="E14" s="1"/>
      <c r="G14" s="1"/>
      <c r="H14" s="1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8"/>
      <c r="AK14" s="12"/>
      <c r="AP14" s="8"/>
    </row>
    <row r="15" spans="1:44" x14ac:dyDescent="0.25">
      <c r="E15" s="1"/>
      <c r="G15" s="1"/>
      <c r="H15" s="1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8"/>
      <c r="AK15" s="12"/>
      <c r="AP15" s="8"/>
    </row>
    <row r="16" spans="1:44" x14ac:dyDescent="0.25">
      <c r="E16" s="1"/>
      <c r="G16" s="1"/>
      <c r="H16" s="1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8"/>
      <c r="AK16" s="12"/>
      <c r="AP16" s="8"/>
    </row>
    <row r="17" spans="5:42" x14ac:dyDescent="0.25">
      <c r="E17" s="1"/>
      <c r="G17" s="1"/>
      <c r="H17" s="1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8"/>
      <c r="AK17" s="12"/>
      <c r="AO17" s="8"/>
      <c r="AP17" s="8"/>
    </row>
    <row r="18" spans="5:42" x14ac:dyDescent="0.25">
      <c r="E18" s="1"/>
      <c r="G18" s="1"/>
      <c r="H18" s="1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8"/>
      <c r="AK18" s="12"/>
      <c r="AP18" s="8"/>
    </row>
    <row r="19" spans="5:42" x14ac:dyDescent="0.25">
      <c r="E19" s="1"/>
      <c r="G19" s="1"/>
      <c r="H19" s="1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8"/>
      <c r="AK19" s="12"/>
      <c r="AP19" s="8"/>
    </row>
    <row r="20" spans="5:42" x14ac:dyDescent="0.25">
      <c r="E20" s="1"/>
      <c r="G20" s="1"/>
      <c r="H20" s="1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8"/>
      <c r="AK20" s="12"/>
      <c r="AP20" s="8"/>
    </row>
    <row r="21" spans="5:42" x14ac:dyDescent="0.25">
      <c r="E21" s="1"/>
      <c r="G21" s="1"/>
      <c r="H21" s="1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8"/>
      <c r="AK21" s="12"/>
      <c r="AP21" s="8"/>
    </row>
    <row r="22" spans="5:42" x14ac:dyDescent="0.25">
      <c r="E22" s="1"/>
      <c r="G22" s="1"/>
      <c r="H22" s="1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8"/>
      <c r="AK22" s="12"/>
      <c r="AP22" s="8"/>
    </row>
    <row r="23" spans="5:42" x14ac:dyDescent="0.25">
      <c r="E23" s="1"/>
      <c r="G23" s="1"/>
      <c r="H23" s="1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8"/>
      <c r="AK23" s="12"/>
      <c r="AP23" s="8"/>
    </row>
    <row r="24" spans="5:42" x14ac:dyDescent="0.25">
      <c r="E24" s="1"/>
      <c r="G24" s="1"/>
      <c r="H24" s="1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8"/>
      <c r="AK24" s="12"/>
      <c r="AP24" s="8"/>
    </row>
    <row r="25" spans="5:42" x14ac:dyDescent="0.25">
      <c r="E25" s="1"/>
      <c r="G25" s="1"/>
      <c r="H25" s="1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8"/>
      <c r="AK25" s="12"/>
      <c r="AP25" s="8"/>
    </row>
    <row r="26" spans="5:42" x14ac:dyDescent="0.25">
      <c r="E26" s="1"/>
      <c r="G26" s="1"/>
      <c r="H26" s="1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8"/>
      <c r="AK26" s="12"/>
      <c r="AP26" s="8"/>
    </row>
    <row r="27" spans="5:42" x14ac:dyDescent="0.25">
      <c r="E27" s="1"/>
      <c r="G27" s="1"/>
      <c r="H27" s="1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8"/>
      <c r="AK27" s="12"/>
      <c r="AP27" s="8"/>
    </row>
    <row r="28" spans="5:42" x14ac:dyDescent="0.25">
      <c r="E28" s="1"/>
      <c r="G28" s="1"/>
      <c r="H28" s="1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8"/>
      <c r="AK28" s="12"/>
      <c r="AP28" s="8"/>
    </row>
    <row r="29" spans="5:42" x14ac:dyDescent="0.25">
      <c r="E29" s="1"/>
      <c r="G29" s="1"/>
      <c r="H29" s="1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8"/>
      <c r="AK29" s="12"/>
      <c r="AP29" s="8"/>
    </row>
    <row r="30" spans="5:42" x14ac:dyDescent="0.25">
      <c r="E30" s="1"/>
      <c r="G30" s="1"/>
      <c r="H30" s="1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8"/>
      <c r="AK30" s="12"/>
      <c r="AP30" s="8"/>
    </row>
    <row r="31" spans="5:42" x14ac:dyDescent="0.25">
      <c r="E31" s="1"/>
      <c r="G31" s="1"/>
      <c r="H31" s="1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8"/>
      <c r="AK31" s="12"/>
      <c r="AP31" s="8"/>
    </row>
    <row r="32" spans="5:42" x14ac:dyDescent="0.25">
      <c r="E32" s="1"/>
      <c r="G32" s="1"/>
      <c r="H32" s="1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8"/>
      <c r="AK32" s="12"/>
      <c r="AP32" s="8"/>
    </row>
    <row r="33" spans="5:42" x14ac:dyDescent="0.25">
      <c r="E33" s="1"/>
      <c r="G33" s="1"/>
      <c r="H33" s="1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8"/>
      <c r="AK33" s="12"/>
      <c r="AP33" s="8"/>
    </row>
    <row r="34" spans="5:42" x14ac:dyDescent="0.25">
      <c r="E34" s="1"/>
      <c r="G34" s="1"/>
      <c r="H34" s="1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8"/>
      <c r="AK34" s="12"/>
      <c r="AP34" s="8"/>
    </row>
    <row r="35" spans="5:42" x14ac:dyDescent="0.25">
      <c r="E35" s="1"/>
      <c r="G35" s="1"/>
      <c r="H35" s="1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8"/>
      <c r="AK35" s="12"/>
      <c r="AP35" s="8"/>
    </row>
    <row r="36" spans="5:42" x14ac:dyDescent="0.25">
      <c r="E36" s="1"/>
      <c r="G36" s="1"/>
      <c r="H36" s="1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8"/>
      <c r="AK36" s="12"/>
      <c r="AP36" s="8"/>
    </row>
    <row r="37" spans="5:42" x14ac:dyDescent="0.25">
      <c r="E37" s="1"/>
      <c r="G37" s="1"/>
      <c r="H37" s="1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8"/>
      <c r="AK37" s="12"/>
      <c r="AP37" s="8"/>
    </row>
    <row r="38" spans="5:42" x14ac:dyDescent="0.25">
      <c r="E38" s="1"/>
      <c r="G38" s="1"/>
      <c r="H38" s="1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8"/>
      <c r="AK38" s="12"/>
      <c r="AP38" s="8"/>
    </row>
    <row r="39" spans="5:42" x14ac:dyDescent="0.25">
      <c r="E39" s="1"/>
      <c r="G39" s="1"/>
      <c r="H39" s="1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8"/>
      <c r="AK39" s="12"/>
      <c r="AP39" s="8"/>
    </row>
    <row r="40" spans="5:42" x14ac:dyDescent="0.25">
      <c r="E40" s="1"/>
      <c r="G40" s="1"/>
      <c r="H40" s="1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8"/>
      <c r="AK40" s="12"/>
      <c r="AP40" s="8"/>
    </row>
    <row r="41" spans="5:42" x14ac:dyDescent="0.25">
      <c r="E41" s="1"/>
      <c r="G41" s="1"/>
      <c r="H41" s="1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8"/>
      <c r="AK41" s="12"/>
      <c r="AP41" s="8"/>
    </row>
    <row r="42" spans="5:42" x14ac:dyDescent="0.25">
      <c r="E42" s="1"/>
      <c r="G42" s="1"/>
      <c r="H42" s="1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8"/>
      <c r="AK42" s="12"/>
      <c r="AP42" s="8"/>
    </row>
    <row r="43" spans="5:42" x14ac:dyDescent="0.25">
      <c r="E43" s="1"/>
      <c r="G43" s="1"/>
      <c r="H43" s="1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8"/>
      <c r="AK43" s="12"/>
      <c r="AP43" s="8"/>
    </row>
    <row r="44" spans="5:42" x14ac:dyDescent="0.25">
      <c r="E44" s="1"/>
      <c r="G44" s="1"/>
      <c r="H44" s="1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8"/>
      <c r="AK44" s="12"/>
      <c r="AP44" s="8"/>
    </row>
    <row r="45" spans="5:42" x14ac:dyDescent="0.25">
      <c r="E45" s="1"/>
      <c r="G45" s="1"/>
      <c r="H45" s="1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8"/>
      <c r="AK45" s="12"/>
      <c r="AP45" s="8"/>
    </row>
    <row r="46" spans="5:42" x14ac:dyDescent="0.25">
      <c r="E46" s="1"/>
      <c r="G46" s="1"/>
      <c r="H46" s="1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8"/>
      <c r="AK46" s="12"/>
      <c r="AP46" s="8"/>
    </row>
  </sheetData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PARAMETER</vt:lpstr>
      <vt:lpstr>Releases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timay</dc:creator>
  <cp:lastModifiedBy>sncastro</cp:lastModifiedBy>
  <dcterms:created xsi:type="dcterms:W3CDTF">2021-09-23T12:14:09Z</dcterms:created>
  <dcterms:modified xsi:type="dcterms:W3CDTF">2023-03-22T00:57:48Z</dcterms:modified>
</cp:coreProperties>
</file>